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5\"/>
    </mc:Choice>
  </mc:AlternateContent>
  <xr:revisionPtr revIDLastSave="0" documentId="8_{C0CD4C06-D291-4B82-B568-8FF6DF4ECC9C}" xr6:coauthVersionLast="47" xr6:coauthVersionMax="47" xr10:uidLastSave="{00000000-0000-0000-0000-000000000000}"/>
  <bookViews>
    <workbookView xWindow="-120" yWindow="-120" windowWidth="29040" windowHeight="15720" tabRatio="852" xr2:uid="{139198BC-95D9-4AE5-97B9-00FC9AEB7079}"/>
  </bookViews>
  <sheets>
    <sheet name="2020-...." sheetId="66" r:id="rId1"/>
    <sheet name="2010-2019" sheetId="65" r:id="rId2"/>
    <sheet name="2000-2009" sheetId="56" r:id="rId3"/>
    <sheet name="1992-1999" sheetId="64" r:id="rId4"/>
  </sheets>
  <definedNames>
    <definedName name="_xlnm.Print_Area" localSheetId="3">'1992-1999'!$A$1:$L$33</definedName>
    <definedName name="_xlnm.Print_Area" localSheetId="2">'2000-2009'!$A$1:$L$39</definedName>
    <definedName name="_xlnm.Print_Area" localSheetId="1">'2010-2019'!$A$1:$J$33</definedName>
    <definedName name="_xlnm.Print_Area" localSheetId="0">'2020-....'!$A$1:$K$33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6" l="1"/>
  <c r="D19" i="56"/>
  <c r="D21" i="56" s="1"/>
  <c r="C20" i="56"/>
  <c r="C21" i="56" s="1"/>
  <c r="C19" i="56"/>
  <c r="D18" i="56"/>
  <c r="C18" i="56"/>
  <c r="L20" i="64"/>
  <c r="L19" i="64"/>
  <c r="L21" i="64"/>
  <c r="K20" i="64"/>
  <c r="K19" i="64"/>
  <c r="K21" i="64"/>
  <c r="J20" i="64"/>
  <c r="J21" i="64" s="1"/>
  <c r="J19" i="64"/>
  <c r="I20" i="64"/>
  <c r="I19" i="64"/>
  <c r="I21" i="64" s="1"/>
  <c r="H19" i="64"/>
  <c r="H21" i="64"/>
  <c r="G20" i="64"/>
  <c r="G19" i="64"/>
  <c r="G21" i="64" s="1"/>
  <c r="F20" i="64"/>
  <c r="F19" i="64"/>
  <c r="F21" i="64" s="1"/>
  <c r="E20" i="64"/>
  <c r="E21" i="64" s="1"/>
  <c r="E19" i="64"/>
  <c r="L18" i="64"/>
  <c r="K18" i="64"/>
  <c r="J18" i="64"/>
  <c r="I18" i="64"/>
  <c r="H18" i="64"/>
  <c r="G18" i="64"/>
  <c r="F18" i="64"/>
  <c r="E18" i="64"/>
  <c r="I13" i="64"/>
  <c r="H13" i="64"/>
  <c r="G13" i="64"/>
  <c r="F13" i="64"/>
  <c r="E13" i="64"/>
</calcChain>
</file>

<file path=xl/sharedStrings.xml><?xml version="1.0" encoding="utf-8"?>
<sst xmlns="http://schemas.openxmlformats.org/spreadsheetml/2006/main" count="132" uniqueCount="65">
  <si>
    <t>Chiffres annuels</t>
  </si>
  <si>
    <t>Canton de Genève</t>
  </si>
  <si>
    <t xml:space="preserve">(6) Différence entre les montants versés aux créanciers et les montants encaissés en cours d'année. </t>
  </si>
  <si>
    <t>(7) Rapport entre le cumul des montants encaissés et le cumul des pensions débitées, depuis 1977.</t>
  </si>
  <si>
    <t>Office cantonal de la statistique - OCSTAT</t>
  </si>
  <si>
    <t>Activités du Service cantonal d'avance et de recouvrement des pensions alimentaires (SCARPA),</t>
  </si>
  <si>
    <t>Activités</t>
  </si>
  <si>
    <t>Dossiers en cours (1)</t>
  </si>
  <si>
    <t>Nouvelles demandes (2)</t>
  </si>
  <si>
    <t>Audiences au tribunal</t>
  </si>
  <si>
    <t>Montants en millier de francs</t>
  </si>
  <si>
    <t>Pensions versées aux créanciers</t>
  </si>
  <si>
    <t>Taux de recouvrement global sur</t>
  </si>
  <si>
    <r>
      <t>Source</t>
    </r>
    <r>
      <rPr>
        <i/>
        <sz val="8"/>
        <rFont val="Arial Narrow"/>
        <family val="2"/>
      </rPr>
      <t xml:space="preserve"> : Service cantonal d'avance et de recouvrement des pensions alimentaires</t>
    </r>
  </si>
  <si>
    <t>(1) Depuis 1997, les dossiers sont considérés comme actifs lorsque la convention entre l'usager et le SCARPA est en vigueur. Sont exclus les dossiers préparatoires.</t>
  </si>
  <si>
    <t>Réquisitions de poursuite</t>
  </si>
  <si>
    <t>(3) Estimations annuelles.</t>
  </si>
  <si>
    <t>Pensions débitées (4)</t>
  </si>
  <si>
    <t>(4) Intérêts moratoires non compris. Pensions sur dossiers amortis non comprises.</t>
  </si>
  <si>
    <t>Montants encaissés (5)</t>
  </si>
  <si>
    <t>(5) Y compris frais et intérêts de retard.</t>
  </si>
  <si>
    <t>Variation des avances de l'Etat (6)</t>
  </si>
  <si>
    <r>
      <t xml:space="preserve">pensions débitées, en % </t>
    </r>
    <r>
      <rPr>
        <sz val="8"/>
        <rFont val="Arial Narrow"/>
        <family val="2"/>
      </rPr>
      <t>(7)</t>
    </r>
  </si>
  <si>
    <r>
      <t xml:space="preserve">Pensions et avances </t>
    </r>
    <r>
      <rPr>
        <sz val="8"/>
        <color indexed="48"/>
        <rFont val="Arial Narrow"/>
        <family val="2"/>
      </rPr>
      <t>(3)</t>
    </r>
  </si>
  <si>
    <t xml:space="preserve">(7) Différence entre les montants versés aux créanciers et les montants encaissés en cours d'année. </t>
  </si>
  <si>
    <t>(8) Rapport entre le cumul des montants encaissés et le cumul des pensions débitées, depuis 1977.</t>
  </si>
  <si>
    <t>Pensions versées aux créanciers (6)</t>
  </si>
  <si>
    <t>Variation des avances de l'Etat (7)</t>
  </si>
  <si>
    <r>
      <t xml:space="preserve">pensions débitées, en % </t>
    </r>
    <r>
      <rPr>
        <sz val="8"/>
        <rFont val="Arial Narrow"/>
        <family val="2"/>
      </rPr>
      <t>(8)</t>
    </r>
  </si>
  <si>
    <t>de 1992 à 1999</t>
  </si>
  <si>
    <t xml:space="preserve">(2) Répertoriées séparément depuis 1997. Jusqu'en 1996, une partie des nouvelles demandes est comprise dans les dossiers en cours. </t>
  </si>
  <si>
    <t xml:space="preserve">(2) La baisse du nombre de nouvelles demandes que l'on constate dès 2007 résulte d'une information plus ciblée en amont, à l'ouverture des dossiers. </t>
  </si>
  <si>
    <t xml:space="preserve">      Auparavant, les dossiers se soldant par une décision de non-intervention étaient compris dans le total des nouvelles demandes.</t>
  </si>
  <si>
    <t xml:space="preserve">(1) L'abrogation, au 1er janvier 2002, des articles 8A et 11 de la loi cantonale sur l'avance et le recouvrement des pensions alimentaires (LARPA) a provoqué une </t>
  </si>
  <si>
    <t xml:space="preserve">      augmentation du nombre de dossiers sous gestion et une prolongation de leur prise en charge. </t>
  </si>
  <si>
    <t xml:space="preserve">     Une disposition transitoire prévoit en outre que les avances ayant couru sur une période égale ou supérieure à 30 mois au moment de l'entrée en vigueur de </t>
  </si>
  <si>
    <t xml:space="preserve">     la modification de la loi prennent fin 6 mois après l'entrée en vigueur de celle-ci.  C'est la raison pour laquelle, à compter du mois de juillet 2007, les montants de pension </t>
  </si>
  <si>
    <t xml:space="preserve">     comptabilisés, qui comportent également les avances, ont globalement diminué.</t>
  </si>
  <si>
    <t xml:space="preserve">(6) Dès le 1er janvier 2007, la LARPA prévoit que les avances de pensions sont versées pour une durée maximale de 36/48 mois. </t>
  </si>
  <si>
    <t>Date de mise à jour : 18.11.2010</t>
  </si>
  <si>
    <t xml:space="preserve">Nouvelles demandes </t>
  </si>
  <si>
    <t xml:space="preserve">Pensions versées aux créanciers </t>
  </si>
  <si>
    <t>de 2000 à 2009</t>
  </si>
  <si>
    <t xml:space="preserve">Pensions et avances </t>
  </si>
  <si>
    <t>Procédures de recouvrement</t>
  </si>
  <si>
    <t>///</t>
  </si>
  <si>
    <t>Réquisitions de poursuite (2)</t>
  </si>
  <si>
    <t xml:space="preserve">(1) Dès 2016, les dossiers irrécouvrables qui ont fait l'objet d'une reprise sont compris dans les dossiers en cours. </t>
  </si>
  <si>
    <t>Pensions débitées (3)</t>
  </si>
  <si>
    <t>Montants encaissés (4)</t>
  </si>
  <si>
    <t>Variation des avances de l'Etat (5)</t>
  </si>
  <si>
    <r>
      <t xml:space="preserve">pensions débitées, en % </t>
    </r>
    <r>
      <rPr>
        <sz val="8"/>
        <rFont val="Arial Narrow"/>
        <family val="2"/>
      </rPr>
      <t>(6)</t>
    </r>
  </si>
  <si>
    <t>(3) Intérêts, frais et pensions sur dossiers amortis non compris.</t>
  </si>
  <si>
    <t>(4) Y compris frais et intérêts de retard.</t>
  </si>
  <si>
    <t xml:space="preserve">(5) Différence entre les montants versés aux créanciers et les montants encaissés en cours d'année. </t>
  </si>
  <si>
    <t>(6) Rapport entre le cumul des montants encaissés et le cumul des pensions débitées, depuis 1977.</t>
  </si>
  <si>
    <t>(2) Dès 2016, les réquisitions de poursuite sont intégrées dans les procédures de recouvrement déposées par le service (LP - civil - pénal).</t>
  </si>
  <si>
    <t>T 13.03.5.01</t>
  </si>
  <si>
    <t>Date de mise à jour : 24.04.2023</t>
  </si>
  <si>
    <t xml:space="preserve">(1) Dès 2016, les dossiers irrécouvrables qui ont fait l'objet d'une reprise sont compris dans les dossiers en cours au 31 décembre. </t>
  </si>
  <si>
    <t xml:space="preserve">(5) Différence entre les montants versés aux personnes créancières et les montants encaissés en cours d'année. </t>
  </si>
  <si>
    <t>Pensions facturées (3)</t>
  </si>
  <si>
    <t>Date de mise à jour : 27.05.2025</t>
  </si>
  <si>
    <t>depuis 2020</t>
  </si>
  <si>
    <t>de 2010 à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</si>
</sst>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 &quot;#,##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8"/>
      <color indexed="53"/>
      <name val="Arial Narrow"/>
      <family val="2"/>
    </font>
    <font>
      <i/>
      <sz val="10"/>
      <name val="MS Sans Serif"/>
      <family val="2"/>
    </font>
    <font>
      <sz val="10"/>
      <color indexed="53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sz val="7"/>
      <color indexed="53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Alignment="1"/>
    <xf numFmtId="0" fontId="0" fillId="0" borderId="0" xfId="0" applyBorder="1"/>
    <xf numFmtId="1" fontId="1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quotePrefix="1" applyNumberFormat="1" applyFont="1"/>
    <xf numFmtId="1" fontId="1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10" fillId="0" borderId="0" xfId="0" applyFont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10" fillId="0" borderId="0" xfId="0" applyNumberFormat="1" applyFont="1"/>
    <xf numFmtId="1" fontId="1" fillId="0" borderId="0" xfId="0" applyNumberFormat="1" applyFont="1" applyAlignment="1"/>
    <xf numFmtId="3" fontId="3" fillId="0" borderId="0" xfId="0" applyNumberFormat="1" applyFont="1"/>
    <xf numFmtId="4" fontId="1" fillId="0" borderId="0" xfId="0" applyNumberFormat="1" applyFont="1" applyFill="1"/>
    <xf numFmtId="3" fontId="3" fillId="0" borderId="0" xfId="0" applyNumberFormat="1" applyFont="1" applyFill="1"/>
    <xf numFmtId="0" fontId="11" fillId="0" borderId="0" xfId="0" applyFont="1" applyFill="1"/>
    <xf numFmtId="3" fontId="8" fillId="0" borderId="0" xfId="0" applyNumberFormat="1" applyFont="1" applyFill="1"/>
    <xf numFmtId="3" fontId="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170" fontId="1" fillId="0" borderId="0" xfId="0" applyNumberFormat="1" applyFont="1" applyFill="1"/>
    <xf numFmtId="0" fontId="13" fillId="0" borderId="0" xfId="0" applyFont="1"/>
    <xf numFmtId="0" fontId="14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1" fontId="1" fillId="0" borderId="3" xfId="0" applyNumberFormat="1" applyFont="1" applyBorder="1" applyAlignment="1">
      <alignment horizontal="left"/>
    </xf>
    <xf numFmtId="3" fontId="7" fillId="0" borderId="3" xfId="0" applyNumberFormat="1" applyFont="1" applyFill="1" applyBorder="1" applyAlignment="1">
      <alignment horizontal="right"/>
    </xf>
    <xf numFmtId="3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17" fillId="0" borderId="0" xfId="0" applyNumberFormat="1" applyFont="1"/>
    <xf numFmtId="3" fontId="0" fillId="0" borderId="0" xfId="0" applyNumberFormat="1" applyFont="1"/>
    <xf numFmtId="3" fontId="1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0" fillId="0" borderId="0" xfId="0" applyNumberFormat="1" applyFont="1" applyFill="1"/>
    <xf numFmtId="3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left"/>
    </xf>
    <xf numFmtId="3" fontId="0" fillId="0" borderId="0" xfId="0" applyNumberFormat="1" applyFont="1" applyFill="1"/>
    <xf numFmtId="3" fontId="0" fillId="0" borderId="0" xfId="0" applyNumberFormat="1" applyFont="1" applyFill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66567" name="Picture 2" descr="logo stat-ge">
          <a:extLst>
            <a:ext uri="{FF2B5EF4-FFF2-40B4-BE49-F238E27FC236}">
              <a16:creationId xmlns:a16="http://schemas.microsoft.com/office/drawing/2014/main" id="{B1A908DA-C4BF-30C2-3F69-1D34C6A7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0</xdr:rowOff>
    </xdr:from>
    <xdr:to>
      <xdr:col>11</xdr:col>
      <xdr:colOff>9525</xdr:colOff>
      <xdr:row>1</xdr:row>
      <xdr:rowOff>47625</xdr:rowOff>
    </xdr:to>
    <xdr:pic>
      <xdr:nvPicPr>
        <xdr:cNvPr id="65592" name="Picture 2" descr="logo stat-ge">
          <a:extLst>
            <a:ext uri="{FF2B5EF4-FFF2-40B4-BE49-F238E27FC236}">
              <a16:creationId xmlns:a16="http://schemas.microsoft.com/office/drawing/2014/main" id="{17756AEF-B766-96E9-E6DA-7A9F2E78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457200</xdr:colOff>
      <xdr:row>1</xdr:row>
      <xdr:rowOff>47625</xdr:rowOff>
    </xdr:to>
    <xdr:pic>
      <xdr:nvPicPr>
        <xdr:cNvPr id="54329" name="Picture 4" descr="logo stat-ge">
          <a:extLst>
            <a:ext uri="{FF2B5EF4-FFF2-40B4-BE49-F238E27FC236}">
              <a16:creationId xmlns:a16="http://schemas.microsoft.com/office/drawing/2014/main" id="{AEE6ECBA-F314-93FB-EC3E-298CCF81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457200</xdr:colOff>
      <xdr:row>1</xdr:row>
      <xdr:rowOff>47625</xdr:rowOff>
    </xdr:to>
    <xdr:pic>
      <xdr:nvPicPr>
        <xdr:cNvPr id="64567" name="Picture 2" descr="logo stat-ge">
          <a:extLst>
            <a:ext uri="{FF2B5EF4-FFF2-40B4-BE49-F238E27FC236}">
              <a16:creationId xmlns:a16="http://schemas.microsoft.com/office/drawing/2014/main" id="{F47271C3-2A72-E8CD-AB07-9619F645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32F5-C6DC-46C4-A0B1-41967C7AE1B6}">
  <dimension ref="A1:K33"/>
  <sheetViews>
    <sheetView tabSelected="1" zoomScaleNormal="100" workbookViewId="0">
      <selection activeCell="L1" sqref="L1"/>
    </sheetView>
  </sheetViews>
  <sheetFormatPr baseColWidth="10" defaultColWidth="16" defaultRowHeight="9.9499999999999993" customHeight="1" x14ac:dyDescent="0.25"/>
  <cols>
    <col min="1" max="1" width="36.796875" style="3" customWidth="1"/>
    <col min="2" max="11" width="10" style="3" customWidth="1"/>
    <col min="12" max="16384" width="16" style="3"/>
  </cols>
  <sheetData>
    <row r="1" spans="1:11" s="16" customFormat="1" ht="34.5" customHeight="1" x14ac:dyDescent="0.25">
      <c r="A1" s="42" t="s">
        <v>4</v>
      </c>
      <c r="B1"/>
      <c r="C1"/>
      <c r="D1"/>
      <c r="E1"/>
      <c r="F1"/>
      <c r="G1" s="21"/>
      <c r="H1" s="44"/>
    </row>
    <row r="2" spans="1:11" s="16" customFormat="1" ht="5.0999999999999996" customHeight="1" thickBot="1" x14ac:dyDescent="0.3">
      <c r="A2" s="45"/>
      <c r="B2" s="45"/>
      <c r="C2" s="45"/>
      <c r="D2" s="45"/>
      <c r="E2" s="45"/>
      <c r="F2" s="45"/>
      <c r="G2" s="45"/>
      <c r="H2" s="46"/>
      <c r="I2" s="46"/>
      <c r="J2" s="46"/>
      <c r="K2" s="46"/>
    </row>
    <row r="3" spans="1:11" s="6" customFormat="1" ht="39.950000000000003" customHeight="1" x14ac:dyDescent="0.25">
      <c r="A3" s="18" t="s">
        <v>5</v>
      </c>
      <c r="B3" s="18"/>
      <c r="C3" s="18"/>
      <c r="D3" s="5"/>
      <c r="E3" s="5"/>
      <c r="F3" s="4"/>
      <c r="G3" s="4"/>
      <c r="H3" s="4"/>
      <c r="I3" s="4"/>
      <c r="J3" s="4"/>
      <c r="K3" s="4"/>
    </row>
    <row r="4" spans="1:11" s="9" customFormat="1" ht="15" customHeight="1" x14ac:dyDescent="0.2">
      <c r="A4" s="18" t="s">
        <v>63</v>
      </c>
      <c r="B4" s="18"/>
      <c r="C4" s="18"/>
      <c r="D4" s="7"/>
      <c r="E4" s="7"/>
      <c r="F4" s="7"/>
      <c r="G4" s="7"/>
      <c r="H4" s="7"/>
      <c r="I4" s="8"/>
      <c r="J4" s="8"/>
      <c r="K4" s="8" t="s">
        <v>57</v>
      </c>
    </row>
    <row r="5" spans="1:11" s="12" customFormat="1" ht="15.95" customHeight="1" x14ac:dyDescent="0.25">
      <c r="A5" s="10" t="s">
        <v>0</v>
      </c>
      <c r="B5" s="10"/>
      <c r="C5" s="10"/>
      <c r="D5" s="11"/>
      <c r="E5" s="11"/>
      <c r="F5" s="11"/>
      <c r="G5" s="11"/>
      <c r="H5" s="23"/>
      <c r="I5" s="23"/>
      <c r="J5" s="23"/>
      <c r="K5" s="23" t="s">
        <v>1</v>
      </c>
    </row>
    <row r="6" spans="1:11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7" customFormat="1" ht="12" customHeight="1" x14ac:dyDescent="0.25">
      <c r="A8" s="25"/>
      <c r="B8" s="25">
        <v>2020</v>
      </c>
      <c r="C8" s="25">
        <v>2021</v>
      </c>
      <c r="D8" s="25">
        <v>2022</v>
      </c>
      <c r="E8" s="25">
        <v>2023</v>
      </c>
      <c r="F8" s="25">
        <v>2024</v>
      </c>
      <c r="G8" s="25">
        <v>2025</v>
      </c>
      <c r="H8" s="25">
        <v>2026</v>
      </c>
      <c r="I8" s="25">
        <v>2027</v>
      </c>
      <c r="J8" s="25">
        <v>2028</v>
      </c>
      <c r="K8" s="25">
        <v>2029</v>
      </c>
    </row>
    <row r="9" spans="1:11" s="17" customFormat="1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7" customFormat="1" ht="3.9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20" customFormat="1" ht="20.100000000000001" customHeight="1" x14ac:dyDescent="0.25">
      <c r="A11" s="52" t="s">
        <v>6</v>
      </c>
      <c r="B11" s="3"/>
      <c r="C11" s="3"/>
      <c r="D11" s="3"/>
      <c r="E11" s="17"/>
      <c r="F11" s="27"/>
      <c r="G11" s="27"/>
      <c r="H11" s="3"/>
      <c r="I11" s="27"/>
      <c r="J11" s="27"/>
      <c r="K11" s="27"/>
    </row>
    <row r="12" spans="1:11" s="20" customFormat="1" ht="15.95" customHeight="1" x14ac:dyDescent="0.25">
      <c r="A12" s="55" t="s">
        <v>7</v>
      </c>
      <c r="B12" s="3">
        <v>3326</v>
      </c>
      <c r="C12" s="3">
        <v>3153</v>
      </c>
      <c r="D12" s="3">
        <v>3085</v>
      </c>
      <c r="E12" s="56">
        <v>2943</v>
      </c>
      <c r="F12" s="56">
        <v>2868</v>
      </c>
      <c r="G12" s="17"/>
      <c r="H12" s="17"/>
    </row>
    <row r="13" spans="1:11" s="20" customFormat="1" ht="12" customHeight="1" x14ac:dyDescent="0.25">
      <c r="A13" s="3" t="s">
        <v>40</v>
      </c>
      <c r="B13" s="3">
        <v>383</v>
      </c>
      <c r="C13" s="3">
        <v>344</v>
      </c>
      <c r="D13" s="3">
        <v>419</v>
      </c>
      <c r="E13" s="56">
        <v>440</v>
      </c>
      <c r="F13" s="56">
        <v>390</v>
      </c>
      <c r="G13" s="17"/>
      <c r="H13" s="17"/>
    </row>
    <row r="14" spans="1:11" s="20" customFormat="1" ht="12" customHeight="1" x14ac:dyDescent="0.25">
      <c r="A14" s="3" t="s">
        <v>9</v>
      </c>
      <c r="B14" s="3">
        <v>300</v>
      </c>
      <c r="C14" s="3">
        <v>401</v>
      </c>
      <c r="D14" s="3">
        <v>264</v>
      </c>
      <c r="E14" s="56">
        <v>230</v>
      </c>
      <c r="F14" s="56">
        <v>248</v>
      </c>
      <c r="G14" s="17"/>
      <c r="H14" s="17"/>
    </row>
    <row r="15" spans="1:11" s="20" customFormat="1" ht="12" customHeight="1" x14ac:dyDescent="0.25">
      <c r="A15" s="60" t="s">
        <v>46</v>
      </c>
      <c r="B15" s="17" t="s">
        <v>45</v>
      </c>
      <c r="C15" s="17" t="s">
        <v>45</v>
      </c>
      <c r="D15" s="17" t="s">
        <v>45</v>
      </c>
      <c r="E15" s="56" t="s">
        <v>45</v>
      </c>
      <c r="F15" s="56" t="s">
        <v>45</v>
      </c>
      <c r="G15" s="17"/>
      <c r="H15" s="59"/>
      <c r="I15" s="17"/>
      <c r="J15" s="17"/>
      <c r="K15" s="17"/>
    </row>
    <row r="16" spans="1:11" s="20" customFormat="1" ht="12" customHeight="1" x14ac:dyDescent="0.25">
      <c r="A16" s="62" t="s">
        <v>44</v>
      </c>
      <c r="B16" s="59">
        <v>924</v>
      </c>
      <c r="C16" s="59">
        <v>1055</v>
      </c>
      <c r="D16" s="59">
        <v>1043</v>
      </c>
      <c r="E16" s="59">
        <v>1067</v>
      </c>
      <c r="F16" s="59">
        <v>929</v>
      </c>
      <c r="G16" s="59"/>
      <c r="H16" s="17"/>
    </row>
    <row r="17" spans="1:11" s="20" customFormat="1" ht="20.100000000000001" customHeight="1" x14ac:dyDescent="0.25">
      <c r="A17" s="52" t="s">
        <v>43</v>
      </c>
      <c r="B17" s="3"/>
      <c r="C17" s="3"/>
      <c r="D17" s="3"/>
      <c r="E17" s="40"/>
      <c r="F17" s="40"/>
      <c r="G17" s="40"/>
      <c r="H17" s="40"/>
    </row>
    <row r="18" spans="1:11" s="20" customFormat="1" ht="20.100000000000001" customHeight="1" x14ac:dyDescent="0.25">
      <c r="A18" s="34" t="s">
        <v>10</v>
      </c>
      <c r="B18" s="3"/>
      <c r="C18" s="3"/>
      <c r="D18" s="3"/>
      <c r="E18" s="40"/>
      <c r="F18" s="40"/>
      <c r="G18" s="40"/>
      <c r="H18" s="40"/>
    </row>
    <row r="19" spans="1:11" s="20" customFormat="1" ht="12" customHeight="1" x14ac:dyDescent="0.25">
      <c r="A19" s="58" t="s">
        <v>61</v>
      </c>
      <c r="B19" s="19">
        <v>20698</v>
      </c>
      <c r="C19" s="19">
        <v>19697</v>
      </c>
      <c r="D19" s="19">
        <v>18711</v>
      </c>
      <c r="E19" s="56">
        <v>18231</v>
      </c>
      <c r="F19" s="56">
        <v>18472</v>
      </c>
      <c r="G19" s="17"/>
      <c r="H19" s="17"/>
    </row>
    <row r="20" spans="1:11" s="20" customFormat="1" ht="12" customHeight="1" x14ac:dyDescent="0.25">
      <c r="A20" s="58" t="s">
        <v>49</v>
      </c>
      <c r="B20" s="19">
        <v>12789</v>
      </c>
      <c r="C20" s="19">
        <v>13179</v>
      </c>
      <c r="D20" s="19">
        <v>13351</v>
      </c>
      <c r="E20" s="56">
        <v>13788</v>
      </c>
      <c r="F20" s="56">
        <v>13396</v>
      </c>
      <c r="G20" s="17"/>
      <c r="H20" s="17"/>
    </row>
    <row r="21" spans="1:11" s="20" customFormat="1" ht="12" customHeight="1" x14ac:dyDescent="0.25">
      <c r="A21" s="35" t="s">
        <v>41</v>
      </c>
      <c r="B21" s="19">
        <v>13926</v>
      </c>
      <c r="C21" s="19">
        <v>13568</v>
      </c>
      <c r="D21" s="19">
        <v>13759</v>
      </c>
      <c r="E21" s="56">
        <v>13908</v>
      </c>
      <c r="F21" s="56">
        <v>13675</v>
      </c>
      <c r="G21" s="17"/>
      <c r="H21" s="17"/>
    </row>
    <row r="22" spans="1:11" s="20" customFormat="1" ht="12" customHeight="1" x14ac:dyDescent="0.25">
      <c r="A22" s="58" t="s">
        <v>50</v>
      </c>
      <c r="B22" s="41">
        <v>1137</v>
      </c>
      <c r="C22" s="41">
        <v>389</v>
      </c>
      <c r="D22" s="19">
        <v>408</v>
      </c>
      <c r="E22" s="56">
        <v>120</v>
      </c>
      <c r="F22" s="56">
        <v>279</v>
      </c>
      <c r="G22" s="17"/>
      <c r="H22" s="17"/>
    </row>
    <row r="23" spans="1:11" s="20" customFormat="1" ht="20.100000000000001" customHeight="1" x14ac:dyDescent="0.25">
      <c r="A23" s="36" t="s">
        <v>12</v>
      </c>
      <c r="B23" s="37"/>
      <c r="C23" s="37"/>
      <c r="D23" s="37"/>
      <c r="E23" s="56"/>
      <c r="F23" s="56"/>
      <c r="G23" s="17"/>
      <c r="H23" s="17"/>
    </row>
    <row r="24" spans="1:11" s="20" customFormat="1" ht="12" customHeight="1" x14ac:dyDescent="0.25">
      <c r="A24" s="36" t="s">
        <v>51</v>
      </c>
      <c r="B24" s="36">
        <v>61</v>
      </c>
      <c r="C24" s="38">
        <v>61</v>
      </c>
      <c r="D24" s="38">
        <v>62</v>
      </c>
      <c r="E24" s="57">
        <v>62</v>
      </c>
      <c r="F24" s="57">
        <v>62</v>
      </c>
      <c r="G24" s="53"/>
      <c r="H24" s="53"/>
      <c r="I24" s="64"/>
      <c r="J24" s="64"/>
      <c r="K24" s="64"/>
    </row>
    <row r="25" spans="1:11" s="20" customFormat="1" ht="12" customHeight="1" x14ac:dyDescent="0.25">
      <c r="A25" s="36"/>
      <c r="B25" s="36"/>
      <c r="C25" s="36"/>
      <c r="D25" s="36"/>
      <c r="E25" s="36"/>
      <c r="F25" s="36"/>
      <c r="G25" s="36"/>
      <c r="H25" s="38"/>
      <c r="I25" s="17"/>
      <c r="J25" s="17"/>
      <c r="K25" s="17"/>
    </row>
    <row r="26" spans="1:11" s="31" customFormat="1" ht="15.95" customHeight="1" x14ac:dyDescent="0.25">
      <c r="A26" s="61" t="s">
        <v>59</v>
      </c>
      <c r="B26" s="29"/>
      <c r="C26" s="29"/>
      <c r="D26" s="30"/>
      <c r="E26" s="30"/>
      <c r="F26" s="30"/>
      <c r="G26" s="30"/>
      <c r="H26" s="30"/>
      <c r="I26" s="30"/>
      <c r="J26" s="30"/>
      <c r="K26" s="30"/>
    </row>
    <row r="27" spans="1:11" s="31" customFormat="1" ht="12" customHeight="1" x14ac:dyDescent="0.25">
      <c r="A27" s="61" t="s">
        <v>56</v>
      </c>
      <c r="B27" s="29"/>
      <c r="C27" s="29"/>
      <c r="D27" s="30"/>
      <c r="E27" s="30"/>
      <c r="F27" s="30"/>
      <c r="G27" s="30"/>
      <c r="H27" s="30"/>
      <c r="I27" s="30"/>
      <c r="J27" s="30"/>
      <c r="K27" s="30"/>
    </row>
    <row r="28" spans="1:11" s="31" customFormat="1" ht="12" customHeight="1" x14ac:dyDescent="0.25">
      <c r="A28" s="55" t="s">
        <v>52</v>
      </c>
      <c r="B28" s="29"/>
      <c r="C28" s="29"/>
      <c r="D28" s="30"/>
      <c r="E28" s="30"/>
      <c r="F28" s="30"/>
      <c r="G28" s="30"/>
      <c r="H28" s="30"/>
      <c r="I28" s="30"/>
      <c r="J28" s="30"/>
      <c r="K28" s="30"/>
    </row>
    <row r="29" spans="1:11" s="31" customFormat="1" ht="12" customHeight="1" x14ac:dyDescent="0.25">
      <c r="A29" s="55" t="s">
        <v>53</v>
      </c>
      <c r="B29" s="29"/>
      <c r="C29" s="29"/>
      <c r="D29" s="30"/>
      <c r="E29" s="30"/>
      <c r="F29" s="30"/>
      <c r="G29" s="30"/>
      <c r="H29" s="30"/>
      <c r="I29" s="30"/>
      <c r="J29" s="30"/>
      <c r="K29" s="30"/>
    </row>
    <row r="30" spans="1:11" s="31" customFormat="1" ht="12" customHeight="1" x14ac:dyDescent="0.25">
      <c r="A30" s="55" t="s">
        <v>60</v>
      </c>
      <c r="B30" s="29"/>
      <c r="C30" s="29"/>
      <c r="D30" s="30"/>
      <c r="E30" s="30"/>
      <c r="F30" s="30"/>
      <c r="G30" s="30"/>
      <c r="H30" s="30"/>
      <c r="I30" s="30"/>
      <c r="J30" s="30"/>
      <c r="K30" s="30"/>
    </row>
    <row r="31" spans="1:11" s="31" customFormat="1" ht="12" customHeight="1" x14ac:dyDescent="0.25">
      <c r="A31" s="55" t="s">
        <v>55</v>
      </c>
      <c r="B31" s="29"/>
      <c r="C31" s="29"/>
      <c r="D31" s="30"/>
      <c r="E31" s="30"/>
      <c r="F31" s="30"/>
      <c r="G31" s="30"/>
      <c r="H31" s="30"/>
      <c r="I31" s="30"/>
      <c r="J31" s="30"/>
      <c r="K31" s="30"/>
    </row>
    <row r="32" spans="1:11" s="20" customFormat="1" ht="15.95" customHeight="1" x14ac:dyDescent="0.25">
      <c r="A32" s="2" t="s">
        <v>13</v>
      </c>
      <c r="B32" s="1"/>
      <c r="C32" s="1"/>
      <c r="D32" s="13"/>
      <c r="E32" s="13"/>
      <c r="F32" s="13"/>
      <c r="G32" s="13"/>
      <c r="H32" s="13"/>
      <c r="I32" s="63"/>
      <c r="J32" s="63"/>
      <c r="K32" s="63" t="s">
        <v>62</v>
      </c>
    </row>
    <row r="33" spans="1:11" s="20" customFormat="1" ht="3.95" customHeight="1" x14ac:dyDescent="0.25">
      <c r="A33" s="49"/>
      <c r="B33" s="50"/>
      <c r="C33" s="50"/>
      <c r="D33" s="48"/>
      <c r="E33" s="47"/>
      <c r="F33" s="47"/>
      <c r="G33" s="47"/>
      <c r="H33" s="51"/>
      <c r="I33" s="51"/>
      <c r="J33" s="51"/>
      <c r="K33" s="5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C1C7-A064-4A2C-89C9-09B468707E51}">
  <dimension ref="A1:K33"/>
  <sheetViews>
    <sheetView workbookViewId="0">
      <selection activeCell="L1" sqref="L1"/>
    </sheetView>
  </sheetViews>
  <sheetFormatPr baseColWidth="10" defaultColWidth="16" defaultRowHeight="9.9499999999999993" customHeight="1" x14ac:dyDescent="0.25"/>
  <cols>
    <col min="1" max="1" width="36.796875" style="3" customWidth="1"/>
    <col min="2" max="11" width="10" style="3" customWidth="1"/>
    <col min="12" max="16384" width="16" style="3"/>
  </cols>
  <sheetData>
    <row r="1" spans="1:11" s="16" customFormat="1" ht="34.5" customHeight="1" x14ac:dyDescent="0.25">
      <c r="A1" s="42" t="s">
        <v>4</v>
      </c>
      <c r="B1"/>
      <c r="C1"/>
      <c r="D1"/>
      <c r="E1"/>
      <c r="F1"/>
      <c r="G1" s="21"/>
      <c r="H1" s="44"/>
    </row>
    <row r="2" spans="1:11" s="16" customFormat="1" ht="5.0999999999999996" customHeight="1" thickBot="1" x14ac:dyDescent="0.3">
      <c r="A2" s="45"/>
      <c r="B2" s="45"/>
      <c r="C2" s="45"/>
      <c r="D2" s="45"/>
      <c r="E2" s="45"/>
      <c r="F2" s="45"/>
      <c r="G2" s="45"/>
      <c r="H2" s="46"/>
      <c r="I2" s="46"/>
      <c r="J2" s="46"/>
      <c r="K2" s="46"/>
    </row>
    <row r="3" spans="1:11" s="6" customFormat="1" ht="39.950000000000003" customHeight="1" x14ac:dyDescent="0.25">
      <c r="A3" s="18" t="s">
        <v>5</v>
      </c>
      <c r="B3" s="18"/>
      <c r="C3" s="18"/>
      <c r="D3" s="5"/>
      <c r="E3" s="5"/>
      <c r="F3" s="4"/>
      <c r="G3" s="4"/>
      <c r="H3" s="4"/>
      <c r="I3" s="4"/>
      <c r="J3" s="4"/>
      <c r="K3" s="4"/>
    </row>
    <row r="4" spans="1:11" s="9" customFormat="1" ht="15" customHeight="1" x14ac:dyDescent="0.2">
      <c r="A4" s="18" t="s">
        <v>64</v>
      </c>
      <c r="B4" s="18"/>
      <c r="C4" s="18"/>
      <c r="D4" s="7"/>
      <c r="E4" s="7"/>
      <c r="F4" s="7"/>
      <c r="G4" s="7"/>
      <c r="H4" s="7"/>
      <c r="I4" s="7"/>
      <c r="J4" s="7"/>
      <c r="K4" s="8" t="s">
        <v>57</v>
      </c>
    </row>
    <row r="5" spans="1:11" s="12" customFormat="1" ht="15.95" customHeight="1" x14ac:dyDescent="0.25">
      <c r="A5" s="10" t="s">
        <v>0</v>
      </c>
      <c r="B5" s="10"/>
      <c r="C5" s="10"/>
      <c r="D5" s="11"/>
      <c r="E5" s="11"/>
      <c r="F5" s="11"/>
      <c r="G5" s="11"/>
      <c r="H5" s="23"/>
      <c r="I5" s="23"/>
      <c r="J5" s="23"/>
      <c r="K5" s="23" t="s">
        <v>1</v>
      </c>
    </row>
    <row r="6" spans="1:11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7" customFormat="1" ht="12" customHeight="1" x14ac:dyDescent="0.25">
      <c r="A8" s="25"/>
      <c r="B8" s="25">
        <v>2010</v>
      </c>
      <c r="C8" s="25">
        <v>2011</v>
      </c>
      <c r="D8" s="25">
        <v>2012</v>
      </c>
      <c r="E8" s="25">
        <v>2013</v>
      </c>
      <c r="F8" s="25">
        <v>2014</v>
      </c>
      <c r="G8" s="25">
        <v>2015</v>
      </c>
      <c r="H8" s="25">
        <v>2016</v>
      </c>
      <c r="I8" s="25">
        <v>2017</v>
      </c>
      <c r="J8" s="25">
        <v>2018</v>
      </c>
      <c r="K8" s="25">
        <v>2019</v>
      </c>
    </row>
    <row r="9" spans="1:11" s="17" customFormat="1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7" customFormat="1" ht="3.9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20" customFormat="1" ht="20.100000000000001" customHeight="1" x14ac:dyDescent="0.25">
      <c r="A11" s="52" t="s">
        <v>6</v>
      </c>
      <c r="B11" s="3"/>
      <c r="C11" s="3"/>
      <c r="D11" s="3"/>
      <c r="E11" s="17"/>
      <c r="F11" s="27"/>
      <c r="G11" s="27"/>
      <c r="H11" s="3"/>
      <c r="I11" s="17"/>
      <c r="J11" s="27"/>
      <c r="K11" s="27"/>
    </row>
    <row r="12" spans="1:11" s="20" customFormat="1" ht="15.95" customHeight="1" x14ac:dyDescent="0.25">
      <c r="A12" s="55" t="s">
        <v>7</v>
      </c>
      <c r="B12" s="3">
        <v>3222</v>
      </c>
      <c r="C12" s="3">
        <v>3250</v>
      </c>
      <c r="D12" s="3">
        <v>3164</v>
      </c>
      <c r="E12" s="56">
        <v>3088</v>
      </c>
      <c r="F12" s="56">
        <v>3067</v>
      </c>
      <c r="G12" s="17">
        <v>3086</v>
      </c>
      <c r="H12" s="17">
        <v>3260</v>
      </c>
      <c r="I12" s="17">
        <v>3257</v>
      </c>
      <c r="J12" s="17">
        <v>3154</v>
      </c>
      <c r="K12" s="20">
        <v>3215</v>
      </c>
    </row>
    <row r="13" spans="1:11" s="20" customFormat="1" ht="12" customHeight="1" x14ac:dyDescent="0.25">
      <c r="A13" s="3" t="s">
        <v>40</v>
      </c>
      <c r="B13" s="3">
        <v>474</v>
      </c>
      <c r="C13" s="3">
        <v>443</v>
      </c>
      <c r="D13" s="3">
        <v>406</v>
      </c>
      <c r="E13" s="56">
        <v>395</v>
      </c>
      <c r="F13" s="56">
        <v>381</v>
      </c>
      <c r="G13" s="17">
        <v>386</v>
      </c>
      <c r="H13" s="17">
        <v>360</v>
      </c>
      <c r="I13" s="17">
        <v>379</v>
      </c>
      <c r="J13" s="17">
        <v>409</v>
      </c>
      <c r="K13" s="20">
        <v>353</v>
      </c>
    </row>
    <row r="14" spans="1:11" s="20" customFormat="1" ht="12" customHeight="1" x14ac:dyDescent="0.25">
      <c r="A14" s="3" t="s">
        <v>9</v>
      </c>
      <c r="B14" s="3">
        <v>401</v>
      </c>
      <c r="C14" s="3">
        <v>481</v>
      </c>
      <c r="D14" s="3">
        <v>405</v>
      </c>
      <c r="E14" s="56">
        <v>335</v>
      </c>
      <c r="F14" s="56">
        <v>372</v>
      </c>
      <c r="G14" s="17">
        <v>351</v>
      </c>
      <c r="H14" s="17">
        <v>332</v>
      </c>
      <c r="I14" s="17">
        <v>304</v>
      </c>
      <c r="J14" s="17">
        <v>377</v>
      </c>
      <c r="K14" s="20">
        <v>333</v>
      </c>
    </row>
    <row r="15" spans="1:11" s="20" customFormat="1" ht="12" customHeight="1" x14ac:dyDescent="0.25">
      <c r="A15" s="60" t="s">
        <v>46</v>
      </c>
      <c r="B15" s="3">
        <v>1382</v>
      </c>
      <c r="C15" s="3">
        <v>1279</v>
      </c>
      <c r="D15" s="3">
        <v>1156</v>
      </c>
      <c r="E15" s="56">
        <v>1084</v>
      </c>
      <c r="F15" s="56">
        <v>802</v>
      </c>
      <c r="G15" s="17">
        <v>802</v>
      </c>
      <c r="H15" s="59" t="s">
        <v>45</v>
      </c>
      <c r="I15" s="17" t="s">
        <v>45</v>
      </c>
      <c r="J15" s="17" t="s">
        <v>45</v>
      </c>
      <c r="K15" s="17" t="s">
        <v>45</v>
      </c>
    </row>
    <row r="16" spans="1:11" s="20" customFormat="1" ht="12" customHeight="1" x14ac:dyDescent="0.25">
      <c r="A16" s="62" t="s">
        <v>44</v>
      </c>
      <c r="B16" s="59" t="s">
        <v>45</v>
      </c>
      <c r="C16" s="59" t="s">
        <v>45</v>
      </c>
      <c r="D16" s="59" t="s">
        <v>45</v>
      </c>
      <c r="E16" s="59" t="s">
        <v>45</v>
      </c>
      <c r="F16" s="59" t="s">
        <v>45</v>
      </c>
      <c r="G16" s="59" t="s">
        <v>45</v>
      </c>
      <c r="H16" s="17">
        <v>1039</v>
      </c>
      <c r="I16" s="17">
        <v>992</v>
      </c>
      <c r="J16" s="17">
        <v>1242</v>
      </c>
      <c r="K16" s="20">
        <v>1180</v>
      </c>
    </row>
    <row r="17" spans="1:11" s="20" customFormat="1" ht="20.100000000000001" customHeight="1" x14ac:dyDescent="0.25">
      <c r="A17" s="52" t="s">
        <v>43</v>
      </c>
      <c r="B17" s="3"/>
      <c r="C17" s="3"/>
      <c r="D17" s="3"/>
      <c r="E17" s="40"/>
      <c r="F17" s="40"/>
      <c r="G17" s="40"/>
      <c r="H17" s="40"/>
      <c r="I17" s="40"/>
      <c r="J17" s="40"/>
    </row>
    <row r="18" spans="1:11" s="20" customFormat="1" ht="20.100000000000001" customHeight="1" x14ac:dyDescent="0.25">
      <c r="A18" s="34" t="s">
        <v>10</v>
      </c>
      <c r="B18" s="3"/>
      <c r="C18" s="3"/>
      <c r="D18" s="3"/>
      <c r="E18" s="40"/>
      <c r="F18" s="40"/>
      <c r="G18" s="40"/>
      <c r="H18" s="40"/>
      <c r="I18" s="40"/>
      <c r="J18" s="40"/>
    </row>
    <row r="19" spans="1:11" s="20" customFormat="1" ht="12" customHeight="1" x14ac:dyDescent="0.25">
      <c r="A19" s="58" t="s">
        <v>48</v>
      </c>
      <c r="B19" s="19">
        <v>22309</v>
      </c>
      <c r="C19" s="19">
        <v>22431</v>
      </c>
      <c r="D19" s="19">
        <v>21672</v>
      </c>
      <c r="E19" s="56">
        <v>21136</v>
      </c>
      <c r="F19" s="56">
        <v>20875</v>
      </c>
      <c r="G19" s="17">
        <v>21034</v>
      </c>
      <c r="H19" s="17">
        <v>20019</v>
      </c>
      <c r="I19" s="17">
        <v>19938</v>
      </c>
      <c r="J19" s="17">
        <v>20077</v>
      </c>
      <c r="K19" s="20">
        <v>20821</v>
      </c>
    </row>
    <row r="20" spans="1:11" s="20" customFormat="1" ht="12" customHeight="1" x14ac:dyDescent="0.25">
      <c r="A20" s="58" t="s">
        <v>49</v>
      </c>
      <c r="B20" s="19">
        <v>13143</v>
      </c>
      <c r="C20" s="19">
        <v>12983</v>
      </c>
      <c r="D20" s="19">
        <v>12949</v>
      </c>
      <c r="E20" s="56">
        <v>13578</v>
      </c>
      <c r="F20" s="56">
        <v>13824</v>
      </c>
      <c r="G20" s="17">
        <v>13511</v>
      </c>
      <c r="H20" s="17">
        <v>13157</v>
      </c>
      <c r="I20" s="17">
        <v>12499</v>
      </c>
      <c r="J20" s="17">
        <v>12637</v>
      </c>
      <c r="K20" s="20">
        <v>13173</v>
      </c>
    </row>
    <row r="21" spans="1:11" s="20" customFormat="1" ht="12" customHeight="1" x14ac:dyDescent="0.25">
      <c r="A21" s="35" t="s">
        <v>41</v>
      </c>
      <c r="B21" s="19">
        <v>13695</v>
      </c>
      <c r="C21" s="19">
        <v>14564</v>
      </c>
      <c r="D21" s="19">
        <v>14212</v>
      </c>
      <c r="E21" s="56">
        <v>14557</v>
      </c>
      <c r="F21" s="56">
        <v>14381</v>
      </c>
      <c r="G21" s="17">
        <v>14305</v>
      </c>
      <c r="H21" s="17">
        <v>14118</v>
      </c>
      <c r="I21" s="17">
        <v>13805</v>
      </c>
      <c r="J21" s="17">
        <v>13616</v>
      </c>
      <c r="K21" s="20">
        <v>13734</v>
      </c>
    </row>
    <row r="22" spans="1:11" s="20" customFormat="1" ht="12" customHeight="1" x14ac:dyDescent="0.25">
      <c r="A22" s="58" t="s">
        <v>50</v>
      </c>
      <c r="B22" s="41">
        <v>552</v>
      </c>
      <c r="C22" s="41">
        <v>1581</v>
      </c>
      <c r="D22" s="19">
        <v>1263</v>
      </c>
      <c r="E22" s="56">
        <v>979</v>
      </c>
      <c r="F22" s="56">
        <v>557</v>
      </c>
      <c r="G22" s="17">
        <v>794</v>
      </c>
      <c r="H22" s="17">
        <v>961</v>
      </c>
      <c r="I22" s="17">
        <v>1306</v>
      </c>
      <c r="J22" s="17">
        <v>979</v>
      </c>
      <c r="K22" s="20">
        <v>561</v>
      </c>
    </row>
    <row r="23" spans="1:11" s="20" customFormat="1" ht="20.100000000000001" customHeight="1" x14ac:dyDescent="0.25">
      <c r="A23" s="36" t="s">
        <v>12</v>
      </c>
      <c r="B23" s="37"/>
      <c r="C23" s="37"/>
      <c r="D23" s="37"/>
      <c r="E23" s="56"/>
      <c r="F23" s="56"/>
      <c r="G23" s="17"/>
      <c r="H23" s="17"/>
      <c r="I23" s="17"/>
      <c r="J23" s="17"/>
    </row>
    <row r="24" spans="1:11" s="20" customFormat="1" ht="12" customHeight="1" x14ac:dyDescent="0.25">
      <c r="A24" s="36" t="s">
        <v>51</v>
      </c>
      <c r="B24" s="36">
        <v>60.64</v>
      </c>
      <c r="C24" s="38">
        <v>61</v>
      </c>
      <c r="D24" s="38">
        <v>60</v>
      </c>
      <c r="E24" s="57">
        <v>61</v>
      </c>
      <c r="F24" s="57">
        <v>61</v>
      </c>
      <c r="G24" s="53">
        <v>61</v>
      </c>
      <c r="H24" s="53">
        <v>61</v>
      </c>
      <c r="I24" s="53">
        <v>61</v>
      </c>
      <c r="J24" s="53">
        <v>61</v>
      </c>
      <c r="K24" s="64">
        <v>61</v>
      </c>
    </row>
    <row r="25" spans="1:11" s="20" customFormat="1" ht="12" customHeight="1" x14ac:dyDescent="0.25">
      <c r="A25" s="36"/>
      <c r="B25" s="36"/>
      <c r="C25" s="36"/>
      <c r="D25" s="36"/>
      <c r="E25" s="36"/>
      <c r="F25" s="36"/>
      <c r="G25" s="36"/>
      <c r="H25" s="38"/>
      <c r="I25" s="17"/>
      <c r="J25" s="17"/>
      <c r="K25" s="17"/>
    </row>
    <row r="26" spans="1:11" s="31" customFormat="1" ht="15.95" customHeight="1" x14ac:dyDescent="0.25">
      <c r="A26" s="61" t="s">
        <v>47</v>
      </c>
      <c r="B26" s="29"/>
      <c r="C26" s="29"/>
      <c r="D26" s="30"/>
      <c r="E26" s="30"/>
      <c r="F26" s="30"/>
      <c r="G26" s="30"/>
      <c r="H26" s="30"/>
      <c r="I26" s="30"/>
      <c r="J26" s="30"/>
      <c r="K26" s="30"/>
    </row>
    <row r="27" spans="1:11" s="31" customFormat="1" ht="12" customHeight="1" x14ac:dyDescent="0.25">
      <c r="A27" s="61" t="s">
        <v>56</v>
      </c>
      <c r="B27" s="29"/>
      <c r="C27" s="29"/>
      <c r="D27" s="30"/>
      <c r="E27" s="30"/>
      <c r="F27" s="30"/>
      <c r="G27" s="30"/>
      <c r="H27" s="30"/>
      <c r="I27" s="30"/>
      <c r="J27" s="30"/>
      <c r="K27" s="30"/>
    </row>
    <row r="28" spans="1:11" s="31" customFormat="1" ht="12" customHeight="1" x14ac:dyDescent="0.25">
      <c r="A28" s="55" t="s">
        <v>52</v>
      </c>
      <c r="B28" s="29"/>
      <c r="C28" s="29"/>
      <c r="D28" s="30"/>
      <c r="E28" s="30"/>
      <c r="F28" s="30"/>
      <c r="G28" s="30"/>
      <c r="H28" s="30"/>
      <c r="I28" s="30"/>
      <c r="J28" s="30"/>
      <c r="K28" s="30"/>
    </row>
    <row r="29" spans="1:11" s="31" customFormat="1" ht="12" customHeight="1" x14ac:dyDescent="0.25">
      <c r="A29" s="55" t="s">
        <v>53</v>
      </c>
      <c r="B29" s="29"/>
      <c r="C29" s="29"/>
      <c r="D29" s="30"/>
      <c r="E29" s="30"/>
      <c r="F29" s="30"/>
      <c r="G29" s="30"/>
      <c r="H29" s="30"/>
      <c r="I29" s="30"/>
      <c r="J29" s="30"/>
      <c r="K29" s="30"/>
    </row>
    <row r="30" spans="1:11" s="31" customFormat="1" ht="12" customHeight="1" x14ac:dyDescent="0.25">
      <c r="A30" s="55" t="s">
        <v>54</v>
      </c>
      <c r="B30" s="29"/>
      <c r="C30" s="29"/>
      <c r="D30" s="30"/>
      <c r="E30" s="30"/>
      <c r="F30" s="30"/>
      <c r="G30" s="30"/>
      <c r="H30" s="30"/>
      <c r="I30" s="30"/>
      <c r="J30" s="30"/>
      <c r="K30" s="30"/>
    </row>
    <row r="31" spans="1:11" s="31" customFormat="1" ht="12" customHeight="1" x14ac:dyDescent="0.25">
      <c r="A31" s="55" t="s">
        <v>55</v>
      </c>
      <c r="B31" s="29"/>
      <c r="C31" s="29"/>
      <c r="D31" s="30"/>
      <c r="E31" s="30"/>
      <c r="F31" s="30"/>
      <c r="G31" s="30"/>
      <c r="H31" s="30"/>
      <c r="I31" s="30"/>
      <c r="J31" s="30"/>
      <c r="K31" s="30"/>
    </row>
    <row r="32" spans="1:11" s="20" customFormat="1" ht="15.95" customHeight="1" x14ac:dyDescent="0.25">
      <c r="A32" s="2" t="s">
        <v>13</v>
      </c>
      <c r="B32" s="1"/>
      <c r="C32" s="1"/>
      <c r="D32" s="13"/>
      <c r="E32" s="13"/>
      <c r="F32" s="13"/>
      <c r="G32" s="13"/>
      <c r="H32" s="13"/>
      <c r="I32" s="13"/>
      <c r="J32" s="13"/>
      <c r="K32" s="63" t="s">
        <v>58</v>
      </c>
    </row>
    <row r="33" spans="1:11" s="20" customFormat="1" ht="3.95" customHeight="1" x14ac:dyDescent="0.25">
      <c r="A33" s="49"/>
      <c r="B33" s="50"/>
      <c r="C33" s="50"/>
      <c r="D33" s="48"/>
      <c r="E33" s="47"/>
      <c r="F33" s="47"/>
      <c r="G33" s="47"/>
      <c r="H33" s="51"/>
      <c r="I33" s="51"/>
      <c r="J33" s="51"/>
      <c r="K33" s="5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ED32-2694-4F25-89C6-59D3735C9C09}">
  <dimension ref="A1:L39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3" customWidth="1"/>
    <col min="2" max="2" width="27.796875" style="3" customWidth="1"/>
    <col min="3" max="12" width="10" style="3" customWidth="1"/>
    <col min="13" max="16384" width="16" style="3"/>
  </cols>
  <sheetData>
    <row r="1" spans="1:12" s="16" customFormat="1" ht="34.5" customHeight="1" x14ac:dyDescent="0.25">
      <c r="A1" s="42" t="s">
        <v>4</v>
      </c>
      <c r="B1" s="43"/>
      <c r="C1"/>
      <c r="D1"/>
      <c r="E1"/>
      <c r="F1"/>
      <c r="G1"/>
      <c r="H1" s="21"/>
      <c r="I1" s="44"/>
    </row>
    <row r="2" spans="1:12" s="16" customFormat="1" ht="5.0999999999999996" customHeight="1" thickBot="1" x14ac:dyDescent="0.3">
      <c r="A2" s="45"/>
      <c r="B2" s="45"/>
      <c r="C2" s="45"/>
      <c r="D2" s="45"/>
      <c r="E2" s="45"/>
      <c r="F2" s="45"/>
      <c r="G2" s="45"/>
      <c r="H2" s="45"/>
      <c r="I2" s="46"/>
      <c r="J2" s="46"/>
      <c r="K2" s="46"/>
      <c r="L2" s="46"/>
    </row>
    <row r="3" spans="1:12" s="6" customFormat="1" ht="39.950000000000003" customHeight="1" x14ac:dyDescent="0.25">
      <c r="A3" s="18" t="s">
        <v>5</v>
      </c>
      <c r="C3" s="18"/>
      <c r="D3" s="18"/>
      <c r="E3" s="5"/>
      <c r="F3" s="5"/>
      <c r="G3" s="4"/>
      <c r="H3" s="4"/>
      <c r="I3" s="4"/>
      <c r="J3" s="4"/>
      <c r="K3" s="4"/>
      <c r="L3" s="4"/>
    </row>
    <row r="4" spans="1:12" s="9" customFormat="1" ht="15" customHeight="1" x14ac:dyDescent="0.2">
      <c r="A4" s="18" t="s">
        <v>42</v>
      </c>
      <c r="C4" s="18"/>
      <c r="D4" s="18"/>
      <c r="E4" s="7"/>
      <c r="F4" s="7"/>
      <c r="G4" s="7"/>
      <c r="H4" s="7"/>
      <c r="I4" s="7"/>
      <c r="J4" s="7"/>
      <c r="K4" s="7"/>
      <c r="L4" s="8" t="s">
        <v>57</v>
      </c>
    </row>
    <row r="5" spans="1:12" s="12" customFormat="1" ht="15.95" customHeight="1" x14ac:dyDescent="0.25">
      <c r="A5" s="10" t="s">
        <v>0</v>
      </c>
      <c r="B5" s="10"/>
      <c r="C5" s="10"/>
      <c r="D5" s="10"/>
      <c r="E5" s="11"/>
      <c r="F5" s="11"/>
      <c r="G5" s="11"/>
      <c r="H5" s="11"/>
      <c r="I5" s="23"/>
      <c r="J5" s="23"/>
      <c r="K5" s="23"/>
      <c r="L5" s="23" t="s">
        <v>1</v>
      </c>
    </row>
    <row r="6" spans="1:12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17" customFormat="1" ht="12" customHeight="1" x14ac:dyDescent="0.25">
      <c r="A8" s="25"/>
      <c r="B8" s="25"/>
      <c r="C8" s="25">
        <v>2000</v>
      </c>
      <c r="D8" s="28">
        <v>2001</v>
      </c>
      <c r="E8" s="33">
        <v>2002</v>
      </c>
      <c r="F8" s="33">
        <v>2003</v>
      </c>
      <c r="G8" s="33">
        <v>2004</v>
      </c>
      <c r="H8" s="33">
        <v>2005</v>
      </c>
      <c r="I8" s="33">
        <v>2006</v>
      </c>
      <c r="J8" s="33">
        <v>2007</v>
      </c>
      <c r="K8" s="33">
        <v>2008</v>
      </c>
      <c r="L8" s="33">
        <v>2009</v>
      </c>
    </row>
    <row r="9" spans="1:12" s="17" customFormat="1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17" customFormat="1" ht="3.9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s="20" customFormat="1" ht="20.100000000000001" customHeight="1" x14ac:dyDescent="0.25">
      <c r="A11" s="52" t="s">
        <v>6</v>
      </c>
      <c r="B11" s="26"/>
      <c r="C11" s="3"/>
      <c r="D11" s="3"/>
      <c r="E11" s="3"/>
      <c r="F11" s="17"/>
      <c r="G11" s="27"/>
      <c r="H11" s="27"/>
      <c r="I11" s="3"/>
      <c r="J11" s="17"/>
      <c r="K11" s="27"/>
      <c r="L11" s="27"/>
    </row>
    <row r="12" spans="1:12" s="20" customFormat="1" ht="15.95" customHeight="1" x14ac:dyDescent="0.25">
      <c r="A12" s="3" t="s">
        <v>7</v>
      </c>
      <c r="B12" s="1"/>
      <c r="C12" s="3">
        <v>2330</v>
      </c>
      <c r="D12" s="3">
        <v>2304</v>
      </c>
      <c r="E12" s="3">
        <v>2520</v>
      </c>
      <c r="F12" s="17">
        <v>2808</v>
      </c>
      <c r="G12" s="17">
        <v>3129</v>
      </c>
      <c r="H12" s="17">
        <v>3345</v>
      </c>
      <c r="I12" s="17">
        <v>3467</v>
      </c>
      <c r="J12" s="17">
        <v>3443</v>
      </c>
      <c r="K12" s="17">
        <v>3413</v>
      </c>
      <c r="L12" s="17">
        <v>3184</v>
      </c>
    </row>
    <row r="13" spans="1:12" s="20" customFormat="1" ht="12" customHeight="1" x14ac:dyDescent="0.25">
      <c r="A13" s="3" t="s">
        <v>8</v>
      </c>
      <c r="B13" s="1"/>
      <c r="C13" s="3">
        <v>523</v>
      </c>
      <c r="D13" s="3">
        <v>584</v>
      </c>
      <c r="E13" s="3">
        <v>879</v>
      </c>
      <c r="F13" s="17">
        <v>704</v>
      </c>
      <c r="G13" s="17">
        <v>791</v>
      </c>
      <c r="H13" s="17">
        <v>760</v>
      </c>
      <c r="I13" s="17">
        <v>702</v>
      </c>
      <c r="J13" s="17">
        <v>465</v>
      </c>
      <c r="K13" s="17">
        <v>495</v>
      </c>
      <c r="L13" s="17">
        <v>529</v>
      </c>
    </row>
    <row r="14" spans="1:12" s="20" customFormat="1" ht="12" customHeight="1" x14ac:dyDescent="0.25">
      <c r="A14" s="3" t="s">
        <v>9</v>
      </c>
      <c r="B14"/>
      <c r="C14" s="3">
        <v>426</v>
      </c>
      <c r="D14" s="3">
        <v>351</v>
      </c>
      <c r="E14" s="3">
        <v>486</v>
      </c>
      <c r="F14" s="17">
        <v>354</v>
      </c>
      <c r="G14" s="17">
        <v>581</v>
      </c>
      <c r="H14" s="17">
        <v>449</v>
      </c>
      <c r="I14" s="17">
        <v>415</v>
      </c>
      <c r="J14" s="17">
        <v>449</v>
      </c>
      <c r="K14" s="17">
        <v>455</v>
      </c>
      <c r="L14" s="17">
        <v>424</v>
      </c>
    </row>
    <row r="15" spans="1:12" s="20" customFormat="1" ht="12" customHeight="1" x14ac:dyDescent="0.25">
      <c r="A15" s="39" t="s">
        <v>15</v>
      </c>
      <c r="B15"/>
      <c r="C15" s="3">
        <v>1431</v>
      </c>
      <c r="D15" s="3">
        <v>1175</v>
      </c>
      <c r="E15" s="3">
        <v>1193</v>
      </c>
      <c r="F15" s="17">
        <v>1164</v>
      </c>
      <c r="G15" s="17">
        <v>1267</v>
      </c>
      <c r="H15" s="17">
        <v>1468</v>
      </c>
      <c r="I15" s="17">
        <v>1506</v>
      </c>
      <c r="J15" s="17">
        <v>1631</v>
      </c>
      <c r="K15" s="17">
        <v>1473</v>
      </c>
      <c r="L15" s="17">
        <v>1577</v>
      </c>
    </row>
    <row r="16" spans="1:12" s="20" customFormat="1" ht="20.100000000000001" customHeight="1" x14ac:dyDescent="0.25">
      <c r="A16" s="52" t="s">
        <v>23</v>
      </c>
      <c r="B16"/>
      <c r="C16" s="3"/>
      <c r="D16" s="3"/>
      <c r="E16" s="3"/>
      <c r="F16" s="40"/>
      <c r="G16" s="40"/>
      <c r="H16" s="40"/>
      <c r="I16" s="40"/>
      <c r="J16" s="40"/>
      <c r="K16" s="40"/>
      <c r="L16" s="40"/>
    </row>
    <row r="17" spans="1:12" s="20" customFormat="1" ht="20.100000000000001" customHeight="1" x14ac:dyDescent="0.25">
      <c r="A17" s="34" t="s">
        <v>10</v>
      </c>
      <c r="B17"/>
      <c r="C17" s="3"/>
      <c r="D17" s="3"/>
      <c r="E17" s="3"/>
      <c r="F17" s="40"/>
      <c r="G17" s="40"/>
      <c r="H17" s="40"/>
      <c r="I17" s="40"/>
      <c r="J17" s="40"/>
      <c r="K17" s="40"/>
      <c r="L17" s="40"/>
    </row>
    <row r="18" spans="1:12" s="20" customFormat="1" ht="12" customHeight="1" x14ac:dyDescent="0.25">
      <c r="A18" s="35" t="s">
        <v>17</v>
      </c>
      <c r="B18" s="1"/>
      <c r="C18" s="19">
        <f>18419079.4/1000</f>
        <v>18419.079399999999</v>
      </c>
      <c r="D18" s="19">
        <f>17359201.3/1000</f>
        <v>17359.201300000001</v>
      </c>
      <c r="E18" s="19">
        <v>19009</v>
      </c>
      <c r="F18" s="17">
        <v>22344</v>
      </c>
      <c r="G18" s="17">
        <v>24954</v>
      </c>
      <c r="H18" s="17">
        <v>26529</v>
      </c>
      <c r="I18" s="17">
        <v>27441</v>
      </c>
      <c r="J18" s="17">
        <v>26488</v>
      </c>
      <c r="K18" s="17">
        <v>23715</v>
      </c>
      <c r="L18" s="17">
        <v>23109</v>
      </c>
    </row>
    <row r="19" spans="1:12" s="20" customFormat="1" ht="12" customHeight="1" x14ac:dyDescent="0.25">
      <c r="A19" s="35" t="s">
        <v>19</v>
      </c>
      <c r="B19" s="1"/>
      <c r="C19" s="19">
        <f>11793454.98/1000</f>
        <v>11793.45498</v>
      </c>
      <c r="D19" s="19">
        <f>12473518.53/1000</f>
        <v>12473.518529999999</v>
      </c>
      <c r="E19" s="19">
        <v>13124</v>
      </c>
      <c r="F19" s="17">
        <v>13621</v>
      </c>
      <c r="G19" s="17">
        <v>14615</v>
      </c>
      <c r="H19" s="17">
        <v>14738</v>
      </c>
      <c r="I19" s="17">
        <v>13970</v>
      </c>
      <c r="J19" s="17">
        <v>15370</v>
      </c>
      <c r="K19" s="17">
        <v>14580</v>
      </c>
      <c r="L19" s="17">
        <v>12876</v>
      </c>
    </row>
    <row r="20" spans="1:12" s="20" customFormat="1" ht="12" customHeight="1" x14ac:dyDescent="0.25">
      <c r="A20" s="35" t="s">
        <v>26</v>
      </c>
      <c r="B20" s="1"/>
      <c r="C20" s="19">
        <f>11271448.82/1000</f>
        <v>11271.44882</v>
      </c>
      <c r="D20" s="19">
        <f>11176945.59/1000</f>
        <v>11176.945589999999</v>
      </c>
      <c r="E20" s="19">
        <v>14930</v>
      </c>
      <c r="F20" s="17">
        <v>18278</v>
      </c>
      <c r="G20" s="17">
        <v>20652</v>
      </c>
      <c r="H20" s="17">
        <v>22086</v>
      </c>
      <c r="I20" s="17">
        <v>23120</v>
      </c>
      <c r="J20" s="17">
        <v>18972</v>
      </c>
      <c r="K20" s="17">
        <v>14455</v>
      </c>
      <c r="L20" s="17">
        <v>13694</v>
      </c>
    </row>
    <row r="21" spans="1:12" s="20" customFormat="1" ht="12" customHeight="1" x14ac:dyDescent="0.25">
      <c r="A21" s="35" t="s">
        <v>27</v>
      </c>
      <c r="B21" s="1"/>
      <c r="C21" s="41">
        <f>C20-C19</f>
        <v>-522.00616000000082</v>
      </c>
      <c r="D21" s="41">
        <f>D20-D19</f>
        <v>-1296.57294</v>
      </c>
      <c r="E21" s="19">
        <v>1806</v>
      </c>
      <c r="F21" s="17">
        <v>4658</v>
      </c>
      <c r="G21" s="17">
        <v>6037</v>
      </c>
      <c r="H21" s="17">
        <v>7348</v>
      </c>
      <c r="I21" s="17">
        <v>9150</v>
      </c>
      <c r="J21" s="17">
        <v>3602</v>
      </c>
      <c r="K21" s="17">
        <v>-125</v>
      </c>
      <c r="L21" s="17">
        <v>818</v>
      </c>
    </row>
    <row r="22" spans="1:12" s="20" customFormat="1" ht="20.100000000000001" customHeight="1" x14ac:dyDescent="0.25">
      <c r="A22" s="36" t="s">
        <v>12</v>
      </c>
      <c r="B22" s="1"/>
      <c r="C22" s="37"/>
      <c r="D22" s="37"/>
      <c r="E22" s="37"/>
      <c r="F22" s="17"/>
      <c r="G22" s="17"/>
      <c r="H22" s="17"/>
      <c r="I22" s="17"/>
      <c r="J22" s="17"/>
      <c r="K22" s="17"/>
      <c r="L22" s="17"/>
    </row>
    <row r="23" spans="1:12" s="20" customFormat="1" ht="12" customHeight="1" x14ac:dyDescent="0.25">
      <c r="A23" s="36" t="s">
        <v>28</v>
      </c>
      <c r="B23" s="1"/>
      <c r="C23" s="36">
        <v>62</v>
      </c>
      <c r="D23" s="38">
        <v>63</v>
      </c>
      <c r="E23" s="38">
        <v>63</v>
      </c>
      <c r="F23" s="53">
        <v>63</v>
      </c>
      <c r="G23" s="53">
        <v>63</v>
      </c>
      <c r="H23" s="53">
        <v>62</v>
      </c>
      <c r="I23" s="53">
        <v>61</v>
      </c>
      <c r="J23" s="53">
        <v>61</v>
      </c>
      <c r="K23" s="53">
        <v>61</v>
      </c>
      <c r="L23" s="53">
        <v>61</v>
      </c>
    </row>
    <row r="24" spans="1:12" s="20" customFormat="1" ht="12" customHeight="1" x14ac:dyDescent="0.25">
      <c r="A24" s="36"/>
      <c r="B24" s="1"/>
      <c r="C24" s="36"/>
      <c r="D24" s="36"/>
      <c r="E24" s="36"/>
      <c r="F24" s="36"/>
      <c r="G24" s="36"/>
      <c r="H24" s="36"/>
      <c r="I24" s="38"/>
      <c r="J24" s="17"/>
      <c r="K24" s="17"/>
      <c r="L24" s="17"/>
    </row>
    <row r="25" spans="1:12" s="31" customFormat="1" ht="15.95" customHeight="1" x14ac:dyDescent="0.25">
      <c r="A25" s="3" t="s">
        <v>33</v>
      </c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</row>
    <row r="26" spans="1:12" s="31" customFormat="1" ht="12" customHeight="1" x14ac:dyDescent="0.25">
      <c r="A26" s="3" t="s">
        <v>34</v>
      </c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</row>
    <row r="27" spans="1:12" s="31" customFormat="1" ht="12" customHeight="1" x14ac:dyDescent="0.25">
      <c r="A27" s="3" t="s">
        <v>31</v>
      </c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</row>
    <row r="28" spans="1:12" s="31" customFormat="1" ht="12" customHeight="1" x14ac:dyDescent="0.25">
      <c r="A28" s="3" t="s">
        <v>32</v>
      </c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</row>
    <row r="29" spans="1:12" s="31" customFormat="1" ht="12" customHeight="1" x14ac:dyDescent="0.25">
      <c r="A29" s="3" t="s">
        <v>16</v>
      </c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</row>
    <row r="30" spans="1:12" s="31" customFormat="1" ht="12" customHeight="1" x14ac:dyDescent="0.25">
      <c r="A30" s="3" t="s">
        <v>18</v>
      </c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</row>
    <row r="31" spans="1:12" s="31" customFormat="1" ht="12" customHeight="1" x14ac:dyDescent="0.25">
      <c r="A31" s="3" t="s">
        <v>20</v>
      </c>
      <c r="B31" s="29"/>
      <c r="C31" s="29"/>
      <c r="D31" s="29"/>
      <c r="E31" s="30"/>
      <c r="F31" s="30"/>
      <c r="G31" s="30"/>
      <c r="H31" s="30"/>
      <c r="I31" s="30"/>
      <c r="J31" s="30"/>
      <c r="K31" s="30"/>
      <c r="L31" s="30"/>
    </row>
    <row r="32" spans="1:12" s="31" customFormat="1" ht="12" customHeight="1" x14ac:dyDescent="0.25">
      <c r="A32" s="3" t="s">
        <v>38</v>
      </c>
      <c r="B32" s="29"/>
      <c r="C32" s="29"/>
      <c r="D32" s="29"/>
      <c r="E32" s="30"/>
      <c r="F32" s="30"/>
      <c r="G32" s="30"/>
      <c r="H32" s="30"/>
      <c r="I32" s="30"/>
      <c r="J32" s="30"/>
      <c r="K32" s="30"/>
      <c r="L32" s="30"/>
    </row>
    <row r="33" spans="1:12" s="32" customFormat="1" ht="12" customHeight="1" x14ac:dyDescent="0.25">
      <c r="A33" s="3" t="s">
        <v>35</v>
      </c>
    </row>
    <row r="34" spans="1:12" s="32" customFormat="1" ht="12" customHeight="1" x14ac:dyDescent="0.25">
      <c r="A34" s="3" t="s">
        <v>36</v>
      </c>
    </row>
    <row r="35" spans="1:12" s="32" customFormat="1" ht="12" customHeight="1" x14ac:dyDescent="0.25">
      <c r="A35" s="3" t="s">
        <v>37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s="32" customFormat="1" ht="12" customHeight="1" x14ac:dyDescent="0.25">
      <c r="A36" s="3" t="s">
        <v>24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2" s="32" customFormat="1" ht="12" customHeight="1" x14ac:dyDescent="0.25">
      <c r="A37" s="3" t="s">
        <v>25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2" s="20" customFormat="1" ht="15.95" customHeight="1" x14ac:dyDescent="0.25">
      <c r="A38" s="2" t="s">
        <v>13</v>
      </c>
      <c r="B38" s="1"/>
      <c r="C38" s="1"/>
      <c r="D38" s="1"/>
      <c r="E38" s="13"/>
      <c r="F38" s="13"/>
      <c r="G38" s="13"/>
      <c r="H38" s="13"/>
      <c r="I38" s="13"/>
      <c r="J38" s="13"/>
      <c r="K38" s="13"/>
      <c r="L38" s="13" t="s">
        <v>39</v>
      </c>
    </row>
    <row r="39" spans="1:12" s="20" customFormat="1" ht="3.95" customHeight="1" x14ac:dyDescent="0.25">
      <c r="A39" s="49"/>
      <c r="B39" s="50"/>
      <c r="C39" s="50"/>
      <c r="D39" s="50"/>
      <c r="E39" s="48"/>
      <c r="F39" s="47"/>
      <c r="G39" s="47"/>
      <c r="H39" s="47"/>
      <c r="I39" s="51"/>
      <c r="J39" s="51"/>
      <c r="K39" s="51"/>
      <c r="L39" s="5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7D65-A546-4236-9BA9-6FE2D08F6768}">
  <dimension ref="A1:L33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3" customWidth="1"/>
    <col min="2" max="2" width="27.796875" style="3" customWidth="1"/>
    <col min="3" max="12" width="10" style="3" customWidth="1"/>
    <col min="13" max="16384" width="16" style="3"/>
  </cols>
  <sheetData>
    <row r="1" spans="1:12" s="16" customFormat="1" ht="34.5" customHeight="1" x14ac:dyDescent="0.25">
      <c r="A1" s="42" t="s">
        <v>4</v>
      </c>
      <c r="B1" s="43"/>
      <c r="C1" s="43"/>
      <c r="D1" s="43"/>
      <c r="E1"/>
      <c r="F1"/>
      <c r="G1"/>
      <c r="H1"/>
      <c r="I1"/>
      <c r="J1" s="21"/>
      <c r="K1" s="21"/>
      <c r="L1" s="21"/>
    </row>
    <row r="2" spans="1:12" s="16" customFormat="1" ht="5.0999999999999996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6" customFormat="1" ht="39.950000000000003" customHeight="1" x14ac:dyDescent="0.25">
      <c r="A3" s="18" t="s">
        <v>5</v>
      </c>
      <c r="E3" s="18"/>
      <c r="F3" s="18"/>
      <c r="G3" s="5"/>
      <c r="H3" s="5"/>
      <c r="I3" s="4"/>
      <c r="J3" s="4"/>
      <c r="K3" s="4"/>
      <c r="L3" s="4"/>
    </row>
    <row r="4" spans="1:12" s="9" customFormat="1" ht="15" customHeight="1" x14ac:dyDescent="0.2">
      <c r="A4" s="18" t="s">
        <v>29</v>
      </c>
      <c r="E4" s="18"/>
      <c r="F4" s="18"/>
      <c r="G4" s="7"/>
      <c r="H4" s="7"/>
      <c r="I4" s="7"/>
      <c r="J4" s="7"/>
      <c r="K4" s="7"/>
      <c r="L4" s="8" t="s">
        <v>57</v>
      </c>
    </row>
    <row r="5" spans="1:12" s="12" customFormat="1" ht="15.95" customHeight="1" x14ac:dyDescent="0.25">
      <c r="A5" s="10" t="s">
        <v>0</v>
      </c>
      <c r="B5" s="10"/>
      <c r="C5" s="10"/>
      <c r="D5" s="10"/>
      <c r="E5" s="10"/>
      <c r="F5" s="10"/>
      <c r="G5" s="11"/>
      <c r="H5" s="11"/>
      <c r="I5" s="11"/>
      <c r="J5" s="11"/>
      <c r="K5" s="11"/>
      <c r="L5" s="23" t="s">
        <v>1</v>
      </c>
    </row>
    <row r="6" spans="1:12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17" customFormat="1" ht="12" customHeight="1" x14ac:dyDescent="0.25">
      <c r="A8" s="25"/>
      <c r="B8" s="25"/>
      <c r="C8" s="25"/>
      <c r="D8" s="25"/>
      <c r="E8" s="22">
        <v>1992</v>
      </c>
      <c r="F8" s="25">
        <v>1993</v>
      </c>
      <c r="G8" s="22">
        <v>1994</v>
      </c>
      <c r="H8" s="25">
        <v>1995</v>
      </c>
      <c r="I8" s="22">
        <v>1996</v>
      </c>
      <c r="J8" s="22">
        <v>1997</v>
      </c>
      <c r="K8" s="25">
        <v>1998</v>
      </c>
      <c r="L8" s="25">
        <v>1999</v>
      </c>
    </row>
    <row r="9" spans="1:12" s="17" customFormat="1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17" customFormat="1" ht="3.95" customHeight="1" x14ac:dyDescent="0.25">
      <c r="A10" s="13"/>
      <c r="B10" s="13"/>
      <c r="C10" s="13"/>
      <c r="D10" s="13"/>
      <c r="E10" s="13"/>
      <c r="F10" s="13"/>
      <c r="G10" s="13"/>
      <c r="H10" s="13"/>
      <c r="J10" s="13"/>
      <c r="K10" s="13"/>
      <c r="L10" s="13"/>
    </row>
    <row r="11" spans="1:12" s="20" customFormat="1" ht="20.100000000000001" customHeight="1" x14ac:dyDescent="0.25">
      <c r="A11" s="52" t="s">
        <v>6</v>
      </c>
      <c r="B11" s="26"/>
      <c r="C11" s="26"/>
      <c r="D11" s="26"/>
      <c r="E11" s="26"/>
      <c r="F11" s="26"/>
      <c r="G11" s="13"/>
      <c r="H11" s="3"/>
      <c r="I11" s="3"/>
      <c r="J11"/>
      <c r="K11" s="3"/>
      <c r="L11" s="3"/>
    </row>
    <row r="12" spans="1:12" s="20" customFormat="1" ht="15.95" customHeight="1" x14ac:dyDescent="0.25">
      <c r="A12" s="3" t="s">
        <v>7</v>
      </c>
      <c r="B12" s="1"/>
      <c r="C12" s="1"/>
      <c r="D12" s="1"/>
      <c r="E12" s="3">
        <v>2253</v>
      </c>
      <c r="F12" s="3">
        <v>2296</v>
      </c>
      <c r="G12" s="3">
        <v>2393</v>
      </c>
      <c r="H12" s="3">
        <v>2478</v>
      </c>
      <c r="I12" s="3">
        <v>2625</v>
      </c>
      <c r="J12" s="3">
        <v>2541</v>
      </c>
      <c r="K12" s="3">
        <v>2660</v>
      </c>
      <c r="L12" s="3">
        <v>2434</v>
      </c>
    </row>
    <row r="13" spans="1:12" s="20" customFormat="1" ht="12" customHeight="1" x14ac:dyDescent="0.25">
      <c r="A13" s="3" t="s">
        <v>8</v>
      </c>
      <c r="B13" s="1"/>
      <c r="C13" s="1"/>
      <c r="D13" s="1"/>
      <c r="E13" s="17" t="str">
        <f>"..."</f>
        <v>...</v>
      </c>
      <c r="F13" s="17" t="str">
        <f>"..."</f>
        <v>...</v>
      </c>
      <c r="G13" s="17" t="str">
        <f>"..."</f>
        <v>...</v>
      </c>
      <c r="H13" s="17" t="str">
        <f>"..."</f>
        <v>...</v>
      </c>
      <c r="I13" s="17" t="str">
        <f>"..."</f>
        <v>...</v>
      </c>
      <c r="J13" s="3">
        <v>551</v>
      </c>
      <c r="K13" s="3">
        <v>545</v>
      </c>
      <c r="L13" s="3">
        <v>567</v>
      </c>
    </row>
    <row r="14" spans="1:12" s="20" customFormat="1" ht="12" customHeight="1" x14ac:dyDescent="0.25">
      <c r="A14" s="3" t="s">
        <v>9</v>
      </c>
      <c r="B14"/>
      <c r="C14"/>
      <c r="D14"/>
      <c r="E14" s="3">
        <v>282</v>
      </c>
      <c r="F14" s="3">
        <v>194</v>
      </c>
      <c r="G14" s="3">
        <v>123</v>
      </c>
      <c r="H14" s="3">
        <v>145</v>
      </c>
      <c r="I14" s="3">
        <v>186</v>
      </c>
      <c r="J14" s="3">
        <v>296</v>
      </c>
      <c r="K14" s="3">
        <v>367</v>
      </c>
      <c r="L14" s="3">
        <v>500</v>
      </c>
    </row>
    <row r="15" spans="1:12" s="20" customFormat="1" ht="12" customHeight="1" x14ac:dyDescent="0.25">
      <c r="A15" s="39" t="s">
        <v>15</v>
      </c>
      <c r="B15"/>
      <c r="C15"/>
      <c r="D15"/>
      <c r="E15" s="3">
        <v>1273</v>
      </c>
      <c r="F15" s="3">
        <v>1049</v>
      </c>
      <c r="G15" s="3">
        <v>733</v>
      </c>
      <c r="H15" s="3">
        <v>1025</v>
      </c>
      <c r="I15" s="3">
        <v>1258</v>
      </c>
      <c r="J15" s="3">
        <v>1396</v>
      </c>
      <c r="K15" s="3">
        <v>1609</v>
      </c>
      <c r="L15" s="3">
        <v>1375</v>
      </c>
    </row>
    <row r="16" spans="1:12" s="20" customFormat="1" ht="20.100000000000001" customHeight="1" x14ac:dyDescent="0.25">
      <c r="A16" s="52" t="s">
        <v>23</v>
      </c>
      <c r="B16"/>
      <c r="C16"/>
      <c r="D16"/>
      <c r="E16" s="3"/>
      <c r="F16" s="3"/>
      <c r="G16" s="3"/>
      <c r="H16" s="3"/>
      <c r="I16" s="3"/>
      <c r="J16" s="3"/>
      <c r="K16" s="3"/>
      <c r="L16" s="3"/>
    </row>
    <row r="17" spans="1:12" s="20" customFormat="1" ht="20.100000000000001" customHeight="1" x14ac:dyDescent="0.25">
      <c r="A17" s="34" t="s">
        <v>10</v>
      </c>
      <c r="B17"/>
      <c r="C17"/>
      <c r="D17"/>
      <c r="E17" s="3"/>
      <c r="F17" s="3"/>
      <c r="G17" s="3"/>
      <c r="H17" s="3"/>
      <c r="I17" s="3"/>
      <c r="J17" s="3"/>
      <c r="K17" s="3"/>
      <c r="L17" s="3"/>
    </row>
    <row r="18" spans="1:12" s="20" customFormat="1" ht="12" customHeight="1" x14ac:dyDescent="0.25">
      <c r="A18" s="35" t="s">
        <v>17</v>
      </c>
      <c r="B18" s="1"/>
      <c r="C18" s="1"/>
      <c r="D18" s="1"/>
      <c r="E18" s="19">
        <f>16417876.73/1000</f>
        <v>16417.87673</v>
      </c>
      <c r="F18" s="19">
        <f>16805953.65/1000</f>
        <v>16805.953649999999</v>
      </c>
      <c r="G18" s="19">
        <f>17121482.75/1000</f>
        <v>17121.482749999999</v>
      </c>
      <c r="H18" s="19">
        <f>18607175.4/1000</f>
        <v>18607.1754</v>
      </c>
      <c r="I18" s="19">
        <f>18738632.8/1000</f>
        <v>18738.632799999999</v>
      </c>
      <c r="J18" s="19">
        <f>19028126.1/1000</f>
        <v>19028.126100000001</v>
      </c>
      <c r="K18" s="19">
        <f>19017672.55/1000</f>
        <v>19017.672549999999</v>
      </c>
      <c r="L18" s="19">
        <f>18687761.65/1000</f>
        <v>18687.761649999997</v>
      </c>
    </row>
    <row r="19" spans="1:12" s="20" customFormat="1" ht="12" customHeight="1" x14ac:dyDescent="0.25">
      <c r="A19" s="35" t="s">
        <v>19</v>
      </c>
      <c r="B19" s="1"/>
      <c r="C19" s="1"/>
      <c r="D19" s="1"/>
      <c r="E19" s="19">
        <f>10739321.68/1000</f>
        <v>10739.321679999999</v>
      </c>
      <c r="F19" s="19">
        <f>10332985.05/1000</f>
        <v>10332.985050000001</v>
      </c>
      <c r="G19" s="19">
        <f>11249658.76/1000</f>
        <v>11249.65876</v>
      </c>
      <c r="H19" s="19">
        <f>10620115.82/1000</f>
        <v>10620.115820000001</v>
      </c>
      <c r="I19" s="19">
        <f>9259689.8/1000</f>
        <v>9259.6898000000001</v>
      </c>
      <c r="J19" s="19">
        <f>9828233/1000</f>
        <v>9828.2330000000002</v>
      </c>
      <c r="K19" s="19">
        <f>11118427.11/1000</f>
        <v>11118.427109999999</v>
      </c>
      <c r="L19" s="19">
        <f>11193027.81/1000</f>
        <v>11193.027810000001</v>
      </c>
    </row>
    <row r="20" spans="1:12" s="20" customFormat="1" ht="12" customHeight="1" x14ac:dyDescent="0.25">
      <c r="A20" s="35" t="s">
        <v>11</v>
      </c>
      <c r="B20" s="1"/>
      <c r="C20" s="1"/>
      <c r="D20" s="1"/>
      <c r="E20" s="19">
        <f>15057886.43/1000</f>
        <v>15057.88643</v>
      </c>
      <c r="F20" s="19">
        <f>14721610.25/1000</f>
        <v>14721.61025</v>
      </c>
      <c r="G20" s="19">
        <f>15584243.71/1000</f>
        <v>15584.243710000001</v>
      </c>
      <c r="H20" s="19">
        <v>15281</v>
      </c>
      <c r="I20" s="19">
        <f>13378377.55/1000</f>
        <v>13378.377550000001</v>
      </c>
      <c r="J20" s="19">
        <f>13456586/1000</f>
        <v>13456.585999999999</v>
      </c>
      <c r="K20" s="19">
        <f>12702697.74/1000</f>
        <v>12702.69774</v>
      </c>
      <c r="L20" s="19">
        <f>11840167.18/1000</f>
        <v>11840.16718</v>
      </c>
    </row>
    <row r="21" spans="1:12" s="20" customFormat="1" ht="12" customHeight="1" x14ac:dyDescent="0.25">
      <c r="A21" s="35" t="s">
        <v>21</v>
      </c>
      <c r="B21" s="1"/>
      <c r="C21" s="1"/>
      <c r="D21" s="1"/>
      <c r="E21" s="19">
        <f t="shared" ref="E21:L21" si="0">E20-E19</f>
        <v>4318.5647500000014</v>
      </c>
      <c r="F21" s="19">
        <f t="shared" si="0"/>
        <v>4388.6251999999986</v>
      </c>
      <c r="G21" s="19">
        <f t="shared" si="0"/>
        <v>4334.5849500000004</v>
      </c>
      <c r="H21" s="19">
        <f t="shared" si="0"/>
        <v>4660.8841799999991</v>
      </c>
      <c r="I21" s="19">
        <f t="shared" si="0"/>
        <v>4118.687750000001</v>
      </c>
      <c r="J21" s="19">
        <f t="shared" si="0"/>
        <v>3628.3529999999992</v>
      </c>
      <c r="K21" s="19">
        <f t="shared" si="0"/>
        <v>1584.2706300000009</v>
      </c>
      <c r="L21" s="19">
        <f t="shared" si="0"/>
        <v>647.13936999999896</v>
      </c>
    </row>
    <row r="22" spans="1:12" s="20" customFormat="1" ht="20.100000000000001" customHeight="1" x14ac:dyDescent="0.25">
      <c r="A22" s="36" t="s">
        <v>12</v>
      </c>
      <c r="B22" s="1"/>
      <c r="C22" s="1"/>
      <c r="D22" s="1"/>
      <c r="E22" s="37"/>
      <c r="F22" s="37"/>
      <c r="G22" s="37"/>
      <c r="H22" s="37"/>
      <c r="I22" s="37"/>
      <c r="J22" s="37"/>
      <c r="K22" s="37"/>
      <c r="L22" s="37"/>
    </row>
    <row r="23" spans="1:12" s="20" customFormat="1" ht="12" customHeight="1" x14ac:dyDescent="0.25">
      <c r="A23" s="36" t="s">
        <v>22</v>
      </c>
      <c r="B23" s="1"/>
      <c r="C23" s="1"/>
      <c r="D23" s="1"/>
      <c r="E23" s="36">
        <v>66</v>
      </c>
      <c r="F23" s="36">
        <v>65</v>
      </c>
      <c r="G23" s="36">
        <v>65</v>
      </c>
      <c r="H23" s="36">
        <v>65</v>
      </c>
      <c r="I23" s="36">
        <v>63</v>
      </c>
      <c r="J23" s="36">
        <v>62</v>
      </c>
      <c r="K23" s="36">
        <v>62</v>
      </c>
      <c r="L23" s="36">
        <v>62</v>
      </c>
    </row>
    <row r="24" spans="1:12" s="20" customFormat="1" ht="12" customHeight="1" x14ac:dyDescent="0.25">
      <c r="A24" s="36"/>
      <c r="B24" s="1"/>
      <c r="C24" s="1"/>
      <c r="D24" s="1"/>
      <c r="E24" s="36"/>
      <c r="F24" s="36"/>
      <c r="G24" s="36"/>
      <c r="H24" s="36"/>
      <c r="I24" s="36"/>
      <c r="J24" s="36"/>
      <c r="K24" s="36"/>
      <c r="L24" s="36"/>
    </row>
    <row r="25" spans="1:12" s="31" customFormat="1" ht="15.95" customHeight="1" x14ac:dyDescent="0.25">
      <c r="A25" s="3" t="s">
        <v>14</v>
      </c>
      <c r="B25" s="29"/>
      <c r="C25" s="29"/>
      <c r="D25" s="29"/>
      <c r="E25" s="29"/>
      <c r="F25" s="29"/>
      <c r="G25" s="30"/>
      <c r="H25" s="30"/>
      <c r="I25" s="30"/>
      <c r="J25" s="30"/>
      <c r="K25" s="30"/>
      <c r="L25" s="30"/>
    </row>
    <row r="26" spans="1:12" s="31" customFormat="1" ht="12" customHeight="1" x14ac:dyDescent="0.25">
      <c r="A26" s="3" t="s">
        <v>30</v>
      </c>
      <c r="B26" s="29"/>
      <c r="C26" s="29"/>
      <c r="D26" s="29"/>
      <c r="E26" s="29"/>
      <c r="F26" s="29"/>
      <c r="G26" s="30"/>
      <c r="H26" s="30"/>
      <c r="I26" s="30"/>
      <c r="J26" s="30"/>
      <c r="K26" s="30"/>
      <c r="L26" s="30"/>
    </row>
    <row r="27" spans="1:12" s="31" customFormat="1" ht="12" customHeight="1" x14ac:dyDescent="0.25">
      <c r="A27" s="3" t="s">
        <v>16</v>
      </c>
      <c r="B27" s="29"/>
      <c r="C27" s="29"/>
      <c r="D27" s="29"/>
      <c r="E27" s="29"/>
      <c r="F27" s="29"/>
      <c r="G27" s="30"/>
      <c r="H27" s="30"/>
      <c r="I27" s="30"/>
      <c r="J27" s="30"/>
      <c r="K27" s="30"/>
      <c r="L27" s="30"/>
    </row>
    <row r="28" spans="1:12" s="32" customFormat="1" ht="12" customHeight="1" x14ac:dyDescent="0.25">
      <c r="A28" s="3" t="s">
        <v>18</v>
      </c>
    </row>
    <row r="29" spans="1:12" s="32" customFormat="1" ht="12" customHeight="1" x14ac:dyDescent="0.25">
      <c r="A29" s="3" t="s">
        <v>20</v>
      </c>
    </row>
    <row r="30" spans="1:12" s="32" customFormat="1" ht="12" customHeight="1" x14ac:dyDescent="0.25">
      <c r="A30" s="3" t="s">
        <v>2</v>
      </c>
    </row>
    <row r="31" spans="1:12" s="32" customFormat="1" ht="12" customHeight="1" x14ac:dyDescent="0.25">
      <c r="A31" s="24" t="s">
        <v>3</v>
      </c>
    </row>
    <row r="32" spans="1:12" s="20" customFormat="1" ht="15.95" customHeight="1" x14ac:dyDescent="0.25">
      <c r="A32" s="2" t="s">
        <v>13</v>
      </c>
      <c r="B32" s="1"/>
      <c r="C32" s="1"/>
      <c r="D32" s="1"/>
      <c r="E32" s="1"/>
      <c r="F32" s="1"/>
      <c r="G32" s="13"/>
      <c r="H32" s="13"/>
      <c r="I32" s="13"/>
      <c r="J32" s="13"/>
      <c r="K32" s="13"/>
      <c r="L32" s="13"/>
    </row>
    <row r="33" spans="1:12" s="20" customFormat="1" ht="3.95" customHeight="1" x14ac:dyDescent="0.25">
      <c r="A33" s="49"/>
      <c r="B33" s="50"/>
      <c r="C33" s="50"/>
      <c r="D33" s="50"/>
      <c r="E33" s="50"/>
      <c r="F33" s="50"/>
      <c r="G33" s="48"/>
      <c r="H33" s="47"/>
      <c r="I33" s="47"/>
      <c r="J33" s="47"/>
      <c r="K33" s="47"/>
      <c r="L33" s="47"/>
    </row>
  </sheetData>
  <phoneticPr fontId="1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2020-....</vt:lpstr>
      <vt:lpstr>2010-2019</vt:lpstr>
      <vt:lpstr>2000-2009</vt:lpstr>
      <vt:lpstr>1992-1999</vt:lpstr>
      <vt:lpstr>'1992-1999'!Zone_d_impression</vt:lpstr>
      <vt:lpstr>'2000-2009'!Zone_d_impression</vt:lpstr>
      <vt:lpstr>'2010-2019'!Zone_d_impression</vt:lpstr>
      <vt:lpstr>'2020-....'!Zone_d_impression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2025-05-20T11:59:16Z</cp:lastPrinted>
  <dcterms:created xsi:type="dcterms:W3CDTF">1999-01-29T13:26:37Z</dcterms:created>
  <dcterms:modified xsi:type="dcterms:W3CDTF">2026-01-09T18:34:33Z</dcterms:modified>
</cp:coreProperties>
</file>